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<sst xmlns="http://schemas.openxmlformats.org/spreadsheetml/2006/main" count="147" uniqueCount="140">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</sst>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_-* #,##0_-;\-* #,##0_-;_-* &quot;-&quot;_-;_-@_-"/>
    <numFmt numFmtId="165" formatCode="_-* #,##0.00_-;\-* #,##0.00_-;_-* &quot;-&quot;??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0" zoomScaleNormal="70" zoomScalePageLayoutView="0" workbookViewId="0" topLeftCell="A1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5"/>
      <c r="B1" s="96"/>
      <c r="C1" s="96"/>
      <c r="D1" s="96"/>
      <c r="E1" s="96"/>
      <c r="F1" s="96"/>
      <c r="G1" s="96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90"/>
      <c r="K6" s="90"/>
      <c r="L6" s="90"/>
      <c r="M6" s="90"/>
      <c r="N6" s="90"/>
      <c r="O6" s="90"/>
      <c r="P6" s="90"/>
      <c r="Q6" s="90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90"/>
      <c r="K7" s="90"/>
      <c r="L7" s="90"/>
      <c r="M7" s="90"/>
      <c r="N7" s="90"/>
      <c r="O7" s="90"/>
      <c r="P7" s="90"/>
      <c r="Q7" s="90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90"/>
      <c r="K8" s="90"/>
      <c r="L8" s="90"/>
      <c r="M8" s="90"/>
      <c r="N8" s="90"/>
      <c r="O8" s="90"/>
      <c r="P8" s="90"/>
      <c r="Q8" s="58"/>
      <c r="R8" s="52"/>
      <c r="U8" s="56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9" t="s">
        <v>92</v>
      </c>
      <c r="B9" s="100"/>
      <c r="C9" s="100"/>
      <c r="D9" s="100"/>
      <c r="E9" s="100"/>
      <c r="F9" s="100"/>
      <c r="G9" s="100"/>
      <c r="H9" s="101"/>
      <c r="I9" s="60"/>
      <c r="J9" s="90"/>
      <c r="K9" s="90"/>
      <c r="L9" s="90"/>
      <c r="M9" s="90"/>
      <c r="N9" s="90"/>
      <c r="O9" s="90"/>
      <c r="P9" s="90"/>
      <c r="Q9" s="90"/>
      <c r="R9" s="61"/>
      <c r="U9" s="56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9"/>
      <c r="B10" s="100"/>
      <c r="C10" s="100"/>
      <c r="D10" s="100"/>
      <c r="E10" s="100"/>
      <c r="F10" s="100"/>
      <c r="G10" s="100"/>
      <c r="H10" s="101"/>
      <c r="J10" s="90"/>
      <c r="K10" s="90"/>
      <c r="L10" s="90"/>
      <c r="M10" s="90"/>
      <c r="N10" s="90"/>
      <c r="O10" s="90"/>
      <c r="P10" s="90"/>
      <c r="Q10" s="90"/>
      <c r="U10" s="56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90"/>
      <c r="K11" s="90"/>
      <c r="L11" s="90"/>
      <c r="M11" s="90"/>
      <c r="N11" s="90"/>
      <c r="O11" s="90"/>
      <c r="P11" s="90"/>
      <c r="Q11" s="90"/>
      <c r="U11" s="56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90"/>
      <c r="K12" s="90"/>
      <c r="L12" s="90"/>
      <c r="M12" s="90"/>
      <c r="N12" s="90"/>
      <c r="O12" s="90"/>
      <c r="P12" s="90"/>
      <c r="Q12" s="90"/>
      <c r="U12" s="56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90"/>
      <c r="K13" s="90"/>
      <c r="L13" s="90"/>
      <c r="M13" s="90"/>
      <c r="N13" s="90"/>
      <c r="O13" s="90"/>
      <c r="P13" s="90"/>
      <c r="Q13" s="90"/>
      <c r="U13" s="56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90"/>
      <c r="K14" s="90"/>
      <c r="L14" s="90"/>
      <c r="M14" s="90"/>
      <c r="N14" s="90"/>
      <c r="O14" s="90"/>
      <c r="P14" s="90"/>
      <c r="Q14" s="90"/>
      <c r="U14" s="56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90"/>
      <c r="K15" s="90"/>
      <c r="L15" s="90"/>
      <c r="M15" s="90"/>
      <c r="N15" s="90"/>
      <c r="O15" s="90"/>
      <c r="P15" s="90"/>
      <c r="Q15" s="90"/>
      <c r="U15" s="56">
        <v>2022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90"/>
      <c r="K16" s="90"/>
      <c r="L16" s="90"/>
      <c r="M16" s="90"/>
      <c r="N16" s="90"/>
      <c r="O16" s="90"/>
      <c r="P16" s="90"/>
      <c r="Q16" s="90"/>
      <c r="U16" s="56">
        <v>2023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1"/>
      <c r="K17" s="91"/>
      <c r="L17" s="91"/>
      <c r="M17" s="91"/>
      <c r="N17" s="91"/>
      <c r="O17" s="91"/>
      <c r="P17" s="91"/>
      <c r="Q17" s="91"/>
      <c r="U17" s="56">
        <v>2024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2" t="s">
        <v>139</v>
      </c>
      <c r="D18" s="93"/>
      <c r="E18" s="93"/>
      <c r="F18" s="93"/>
      <c r="G18" s="94"/>
      <c r="H18" s="55"/>
      <c r="I18" s="47"/>
      <c r="J18" s="85"/>
      <c r="K18" s="85"/>
      <c r="L18" s="85"/>
      <c r="M18" s="85"/>
      <c r="N18" s="85"/>
      <c r="O18" s="85"/>
      <c r="P18" s="85"/>
      <c r="Q18" s="85"/>
      <c r="U18" s="56">
        <v>2025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7">
        <v>5168660</v>
      </c>
      <c r="D19" s="88"/>
      <c r="E19" s="88"/>
      <c r="F19" s="88"/>
      <c r="G19" s="89"/>
      <c r="H19" s="51"/>
      <c r="I19" s="47"/>
      <c r="J19" s="86"/>
      <c r="K19" s="86"/>
      <c r="L19" s="86"/>
      <c r="M19" s="86"/>
      <c r="N19" s="86"/>
      <c r="O19" s="86"/>
      <c r="P19" s="86"/>
      <c r="Q19" s="86"/>
      <c r="R19" s="47"/>
      <c r="U19" s="56">
        <v>2026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56">
        <v>2027</v>
      </c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6"/>
      <c r="K21" s="86"/>
      <c r="L21" s="86"/>
      <c r="M21" s="86"/>
      <c r="N21" s="86"/>
      <c r="O21" s="86"/>
      <c r="P21" s="86"/>
      <c r="Q21" s="86"/>
      <c r="R21" s="47"/>
      <c r="U21" s="56">
        <v>2028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6"/>
      <c r="K22" s="86"/>
      <c r="L22" s="86"/>
      <c r="M22" s="86"/>
      <c r="N22" s="86"/>
      <c r="O22" s="86"/>
      <c r="P22" s="86"/>
      <c r="Q22" s="86"/>
      <c r="U22" s="56">
        <v>2029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2023</v>
      </c>
      <c r="D23" s="67"/>
      <c r="E23" s="67"/>
      <c r="F23" s="67"/>
      <c r="G23" s="68"/>
      <c r="H23" s="51"/>
      <c r="J23" s="86"/>
      <c r="K23" s="86"/>
      <c r="L23" s="86"/>
      <c r="M23" s="86"/>
      <c r="N23" s="86"/>
      <c r="O23" s="86"/>
      <c r="P23" s="86"/>
      <c r="Q23" s="86"/>
      <c r="U23" s="56">
        <v>2030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6"/>
      <c r="K24" s="86"/>
      <c r="L24" s="86"/>
      <c r="M24" s="86"/>
      <c r="N24" s="86"/>
      <c r="O24" s="86"/>
      <c r="P24" s="86"/>
      <c r="Q24" s="86"/>
      <c r="U24" s="56">
        <v>2031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5"/>
      <c r="K25" s="85"/>
      <c r="L25" s="85"/>
      <c r="M25" s="85"/>
      <c r="N25" s="85"/>
      <c r="O25" s="85"/>
      <c r="P25" s="85"/>
      <c r="Q25" s="85"/>
      <c r="U25" s="56">
        <v>2032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6"/>
      <c r="K26" s="86"/>
      <c r="L26" s="86"/>
      <c r="M26" s="86"/>
      <c r="N26" s="86"/>
      <c r="O26" s="86"/>
      <c r="P26" s="86"/>
      <c r="Q26" s="86"/>
      <c r="U26" s="56">
        <v>2033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6"/>
      <c r="K27" s="86"/>
      <c r="L27" s="86"/>
      <c r="M27" s="86"/>
      <c r="N27" s="86"/>
      <c r="O27" s="86"/>
      <c r="P27" s="86"/>
      <c r="Q27" s="86"/>
      <c r="U27" s="56">
        <v>2034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1"/>
      <c r="C28" s="81"/>
      <c r="D28" s="81"/>
      <c r="E28" s="81"/>
      <c r="F28" s="81"/>
      <c r="G28" s="81"/>
      <c r="H28" s="82"/>
      <c r="J28" s="86"/>
      <c r="K28" s="86"/>
      <c r="L28" s="86"/>
      <c r="M28" s="86"/>
      <c r="N28" s="86"/>
      <c r="O28" s="86"/>
      <c r="P28" s="86"/>
      <c r="Q28" s="86"/>
      <c r="U28" s="56">
        <v>2035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1"/>
      <c r="C29" s="81"/>
      <c r="D29" s="81"/>
      <c r="E29" s="81"/>
      <c r="F29" s="81"/>
      <c r="G29" s="81"/>
      <c r="H29" s="82"/>
      <c r="J29" s="86"/>
      <c r="K29" s="86"/>
      <c r="L29" s="86"/>
      <c r="M29" s="86"/>
      <c r="N29" s="86"/>
      <c r="O29" s="86"/>
      <c r="P29" s="86"/>
      <c r="Q29" s="86"/>
      <c r="U29" s="56">
        <v>2036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3" t="s">
        <v>100</v>
      </c>
      <c r="C30" s="83"/>
      <c r="D30" s="83"/>
      <c r="E30" s="83"/>
      <c r="F30" s="83"/>
      <c r="G30" s="83"/>
      <c r="H30" s="84"/>
      <c r="J30" s="80"/>
      <c r="K30" s="80"/>
      <c r="L30" s="80"/>
      <c r="M30" s="80"/>
      <c r="N30" s="80"/>
      <c r="O30" s="80"/>
      <c r="P30" s="80"/>
      <c r="Q30" s="80"/>
      <c r="U30" s="56">
        <v>2037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1"/>
      <c r="C31" s="81"/>
      <c r="D31" s="81"/>
      <c r="E31" s="81"/>
      <c r="F31" s="81"/>
      <c r="G31" s="81"/>
      <c r="H31" s="82"/>
      <c r="J31" s="80"/>
      <c r="K31" s="80"/>
      <c r="L31" s="80"/>
      <c r="M31" s="80"/>
      <c r="N31" s="80"/>
      <c r="O31" s="80"/>
      <c r="P31" s="80"/>
      <c r="Q31" s="80"/>
      <c r="U31" s="56">
        <v>2038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1"/>
      <c r="C32" s="81"/>
      <c r="D32" s="81"/>
      <c r="E32" s="81"/>
      <c r="F32" s="81"/>
      <c r="G32" s="81"/>
      <c r="H32" s="82"/>
      <c r="U32" s="56">
        <v>2039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80"/>
      <c r="K33" s="80"/>
      <c r="L33" s="80"/>
      <c r="M33" s="80"/>
      <c r="N33" s="80"/>
      <c r="O33" s="80"/>
      <c r="P33" s="80"/>
      <c r="Q33" s="80"/>
      <c r="U33" s="56">
        <v>2040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80"/>
      <c r="K34" s="80"/>
      <c r="L34" s="80"/>
      <c r="M34" s="80"/>
      <c r="N34" s="80"/>
      <c r="O34" s="80"/>
      <c r="P34" s="80"/>
      <c r="Q34" s="80"/>
      <c r="U34" s="56">
        <v>2041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80"/>
      <c r="K35" s="80"/>
      <c r="L35" s="80"/>
      <c r="M35" s="80"/>
      <c r="N35" s="80"/>
      <c r="O35" s="80"/>
      <c r="P35" s="80"/>
      <c r="Q35" s="80"/>
      <c r="U35" s="56">
        <v>2042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80"/>
      <c r="K36" s="80"/>
      <c r="L36" s="80"/>
      <c r="M36" s="80"/>
      <c r="N36" s="80"/>
      <c r="O36" s="80"/>
      <c r="P36" s="80"/>
      <c r="Q36" s="80"/>
      <c r="U36" s="56">
        <v>2043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80"/>
      <c r="K37" s="80"/>
      <c r="L37" s="80"/>
      <c r="M37" s="80"/>
      <c r="N37" s="80"/>
      <c r="O37" s="80"/>
      <c r="P37" s="80"/>
      <c r="Q37" s="80"/>
      <c r="U37" s="56">
        <v>2044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80"/>
      <c r="K38" s="80"/>
      <c r="L38" s="80"/>
      <c r="M38" s="80"/>
      <c r="N38" s="80"/>
      <c r="O38" s="80"/>
      <c r="P38" s="80"/>
      <c r="Q38" s="80"/>
      <c r="U38" s="56">
        <v>2045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80"/>
      <c r="K39" s="80"/>
      <c r="L39" s="80"/>
      <c r="M39" s="80"/>
      <c r="N39" s="80"/>
      <c r="O39" s="80"/>
      <c r="P39" s="80"/>
      <c r="Q39" s="80"/>
      <c r="U39" s="56">
        <v>2046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80"/>
      <c r="K40" s="80"/>
      <c r="L40" s="80"/>
      <c r="M40" s="80"/>
      <c r="N40" s="80"/>
      <c r="O40" s="80"/>
      <c r="P40" s="80"/>
      <c r="Q40" s="80"/>
      <c r="U40" s="56">
        <v>2047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56">
        <v>2048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56">
        <v>2049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56">
        <v>2050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56">
        <v>2051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56">
        <v>2052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56">
        <v>2053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56">
        <v>2054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56">
        <v>2055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56">
        <v>2056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56">
        <v>2057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56">
        <v>2058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56">
        <v>2059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56">
        <v>2060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56">
        <v>2061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56">
        <v>2062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56">
        <v>2063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56">
        <v>2064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56">
        <v>2065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56">
        <v>2066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56">
        <v>2067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56">
        <v>2068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56">
        <v>2069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56">
        <v>2070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56">
        <v>2071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56">
        <v>2072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56">
        <v>2073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56">
        <v>2074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56">
        <v>2075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56">
        <v>2076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56">
        <v>2077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56">
        <v>2078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56">
        <v>2079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56">
        <v>2080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56">
        <v>2081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56">
        <v>2082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56">
        <v>2083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56">
        <v>2084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56">
        <v>2085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56">
        <v>2086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56">
        <v>2087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56">
        <v>2088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56">
        <v>2089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56">
        <v>2090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56">
        <v>2091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56">
        <v>2092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56">
        <v>2093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56">
        <v>2094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6">
        <v>2095</v>
      </c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1:255" ht="12.75">
      <c r="U89" s="56">
        <v>2096</v>
      </c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1:255" ht="12.75">
      <c r="U90" s="56">
        <v>2097</v>
      </c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1:255" ht="12.75">
      <c r="U91" s="56">
        <v>2098</v>
      </c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1:255" ht="12.75">
      <c r="U92" s="56">
        <v>2099</v>
      </c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1:255" ht="12.75">
      <c r="U93" s="56">
        <v>2100</v>
      </c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E17" sqref="E1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2" t="str">
        <f>'ФИ-Почетна'!$C$18</f>
        <v>Makedonski Telekom AD Skopje </v>
      </c>
      <c r="D1" s="102"/>
      <c r="E1" s="102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2023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6" t="s">
        <v>19</v>
      </c>
      <c r="C6" s="106"/>
      <c r="D6" s="106"/>
      <c r="E6" s="43"/>
    </row>
    <row r="7" spans="1:5" ht="12.75" customHeight="1">
      <c r="A7" s="37"/>
      <c r="B7" s="107" t="s">
        <v>138</v>
      </c>
      <c r="C7" s="107"/>
      <c r="D7" s="107"/>
      <c r="E7" s="43"/>
    </row>
    <row r="8" spans="1:5" ht="13.5" thickBot="1">
      <c r="A8" s="37"/>
      <c r="B8" s="37"/>
      <c r="C8" s="103" t="s">
        <v>24</v>
      </c>
      <c r="D8" s="103"/>
      <c r="E8" s="103"/>
    </row>
    <row r="9" spans="1:7" ht="30" customHeight="1" thickBot="1" thickTop="1">
      <c r="A9" s="104" t="s">
        <v>23</v>
      </c>
      <c r="B9" s="105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4"/>
      <c r="B10" s="105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2803303</v>
      </c>
      <c r="D11" s="15">
        <f>D12+D18+D19</f>
        <v>2917850</v>
      </c>
      <c r="E11" s="15">
        <f>IF(C11&lt;=0,0,D11/C11*100)</f>
        <v>104.08614409501935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2779180</v>
      </c>
      <c r="D12" s="15">
        <f>SUM(D13:D14)</f>
        <v>2881658</v>
      </c>
      <c r="E12" s="15">
        <f aca="true" t="shared" si="0" ref="E12:E49">IF(C12&lt;=0,0,D12/C12*100)</f>
        <v>103.68734662742247</v>
      </c>
      <c r="G12" s="36"/>
    </row>
    <row r="13" spans="1:7" ht="14.25" thickBot="1" thickTop="1">
      <c r="A13" s="13" t="s">
        <v>45</v>
      </c>
      <c r="B13" s="22" t="s">
        <v>12</v>
      </c>
      <c r="C13" s="17">
        <v>2679857</v>
      </c>
      <c r="D13" s="17">
        <v>2771715</v>
      </c>
      <c r="E13" s="16">
        <f t="shared" si="0"/>
        <v>103.42772021044406</v>
      </c>
      <c r="G13" s="36"/>
    </row>
    <row r="14" spans="1:7" ht="14.25" thickBot="1" thickTop="1">
      <c r="A14" s="13" t="s">
        <v>46</v>
      </c>
      <c r="B14" s="22" t="s">
        <v>13</v>
      </c>
      <c r="C14" s="17">
        <v>99323</v>
      </c>
      <c r="D14" s="17">
        <v>109943</v>
      </c>
      <c r="E14" s="16">
        <f t="shared" si="0"/>
        <v>110.69238746312536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24123</v>
      </c>
      <c r="D19" s="17">
        <v>36192</v>
      </c>
      <c r="E19" s="16">
        <f t="shared" si="0"/>
        <v>150.0310906603656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2395480</v>
      </c>
      <c r="D20" s="15">
        <f>SUM(D21:D31)</f>
        <v>2371784</v>
      </c>
      <c r="E20" s="15">
        <f t="shared" si="0"/>
        <v>99.0108036802645</v>
      </c>
      <c r="G20" s="36"/>
    </row>
    <row r="21" spans="1:7" ht="14.25" thickBot="1" thickTop="1">
      <c r="A21" s="13">
        <v>9</v>
      </c>
      <c r="B21" s="23" t="s">
        <v>48</v>
      </c>
      <c r="C21" s="17">
        <v>508829</v>
      </c>
      <c r="D21" s="17">
        <v>565979</v>
      </c>
      <c r="E21" s="16">
        <f t="shared" si="0"/>
        <v>111.23167115081884</v>
      </c>
      <c r="G21" s="36"/>
    </row>
    <row r="22" spans="1:7" ht="14.25" thickBot="1" thickTop="1">
      <c r="A22" s="13">
        <v>10</v>
      </c>
      <c r="B22" s="23" t="s">
        <v>64</v>
      </c>
      <c r="C22" s="17">
        <v>125397</v>
      </c>
      <c r="D22" s="17">
        <v>152807</v>
      </c>
      <c r="E22" s="16">
        <f t="shared" si="0"/>
        <v>121.85857715894319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576030</v>
      </c>
      <c r="D24" s="17">
        <v>520020</v>
      </c>
      <c r="E24" s="16">
        <f t="shared" si="0"/>
        <v>90.27654809645331</v>
      </c>
      <c r="G24" s="36"/>
    </row>
    <row r="25" spans="1:7" ht="14.25" thickBot="1" thickTop="1">
      <c r="A25" s="13">
        <v>13</v>
      </c>
      <c r="B25" s="23" t="s">
        <v>67</v>
      </c>
      <c r="C25" s="17">
        <v>173380</v>
      </c>
      <c r="D25" s="17">
        <v>178313</v>
      </c>
      <c r="E25" s="16">
        <f t="shared" si="0"/>
        <v>102.84519552428193</v>
      </c>
      <c r="G25" s="36"/>
    </row>
    <row r="26" spans="1:7" ht="14.25" thickBot="1" thickTop="1">
      <c r="A26" s="13">
        <v>14</v>
      </c>
      <c r="B26" s="23" t="s">
        <v>2</v>
      </c>
      <c r="C26" s="17">
        <v>232021</v>
      </c>
      <c r="D26" s="17">
        <v>232071</v>
      </c>
      <c r="E26" s="16">
        <f t="shared" si="0"/>
        <v>100.02154977351188</v>
      </c>
      <c r="G26" s="36"/>
    </row>
    <row r="27" spans="1:7" ht="14.25" thickBot="1" thickTop="1">
      <c r="A27" s="13">
        <v>15</v>
      </c>
      <c r="B27" s="22" t="s">
        <v>68</v>
      </c>
      <c r="C27" s="17">
        <v>735902</v>
      </c>
      <c r="D27" s="17">
        <v>661715</v>
      </c>
      <c r="E27" s="16">
        <f t="shared" si="0"/>
        <v>89.9189022451359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39161</v>
      </c>
      <c r="D29" s="17">
        <v>52206</v>
      </c>
      <c r="E29" s="16">
        <f t="shared" si="0"/>
        <v>133.311202471847</v>
      </c>
      <c r="G29" s="36"/>
    </row>
    <row r="30" spans="1:7" ht="14.25" thickBot="1" thickTop="1">
      <c r="A30" s="13">
        <v>18</v>
      </c>
      <c r="B30" s="23" t="s">
        <v>49</v>
      </c>
      <c r="C30" s="17">
        <v>4746</v>
      </c>
      <c r="D30" s="17">
        <v>8590</v>
      </c>
      <c r="E30" s="16">
        <f t="shared" si="0"/>
        <v>180.9945217024863</v>
      </c>
      <c r="G30" s="36"/>
    </row>
    <row r="31" spans="1:7" ht="14.25" thickBot="1" thickTop="1">
      <c r="A31" s="13">
        <v>19</v>
      </c>
      <c r="B31" s="22" t="s">
        <v>71</v>
      </c>
      <c r="C31" s="17">
        <v>14</v>
      </c>
      <c r="D31" s="79">
        <v>83</v>
      </c>
      <c r="E31" s="16">
        <f t="shared" si="0"/>
        <v>592.8571428571429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407823</v>
      </c>
      <c r="D32" s="19">
        <f>D11-D20-D16+D17</f>
        <v>546066</v>
      </c>
      <c r="E32" s="19">
        <f t="shared" si="0"/>
        <v>133.8977938958813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16009</v>
      </c>
      <c r="D33" s="19">
        <f>D34+D35+D36</f>
        <v>23648</v>
      </c>
      <c r="E33" s="15">
        <f t="shared" si="0"/>
        <v>147.7169092385533</v>
      </c>
      <c r="G33" s="36"/>
    </row>
    <row r="34" spans="1:7" ht="14.25" thickBot="1" thickTop="1">
      <c r="A34" s="13" t="s">
        <v>79</v>
      </c>
      <c r="B34" s="22" t="s">
        <v>50</v>
      </c>
      <c r="C34" s="17">
        <v>16009</v>
      </c>
      <c r="D34" s="17">
        <v>23648</v>
      </c>
      <c r="E34" s="16">
        <f t="shared" si="0"/>
        <v>147.7169092385533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17583</v>
      </c>
      <c r="D37" s="15">
        <f>D38+D39+D40</f>
        <v>27677</v>
      </c>
      <c r="E37" s="15">
        <f t="shared" si="0"/>
        <v>157.4077233691634</v>
      </c>
      <c r="G37" s="36"/>
    </row>
    <row r="38" spans="1:7" ht="14.25" thickBot="1" thickTop="1">
      <c r="A38" s="13" t="s">
        <v>82</v>
      </c>
      <c r="B38" s="22" t="s">
        <v>52</v>
      </c>
      <c r="C38" s="17">
        <v>17583</v>
      </c>
      <c r="D38" s="17">
        <v>27677</v>
      </c>
      <c r="E38" s="16">
        <f t="shared" si="0"/>
        <v>157.4077233691634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406249</v>
      </c>
      <c r="D41" s="15">
        <f>D32+D33-D37</f>
        <v>542037</v>
      </c>
      <c r="E41" s="15">
        <f t="shared" si="0"/>
        <v>133.4248207380203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406249</v>
      </c>
      <c r="D43" s="15">
        <f>D41+D42</f>
        <v>542037</v>
      </c>
      <c r="E43" s="15">
        <f t="shared" si="0"/>
        <v>133.4248207380203</v>
      </c>
    </row>
    <row r="44" spans="1:5" ht="14.25" thickBot="1" thickTop="1">
      <c r="A44" s="13">
        <v>26</v>
      </c>
      <c r="B44" s="23" t="s">
        <v>5</v>
      </c>
      <c r="C44" s="17">
        <v>47227</v>
      </c>
      <c r="D44" s="17">
        <v>63945</v>
      </c>
      <c r="E44" s="16">
        <f t="shared" si="0"/>
        <v>135.39924195904885</v>
      </c>
    </row>
    <row r="45" spans="1:5" ht="14.25" thickBot="1" thickTop="1">
      <c r="A45" s="13">
        <v>27</v>
      </c>
      <c r="B45" s="24" t="s">
        <v>18</v>
      </c>
      <c r="C45" s="15">
        <f>C43-C44</f>
        <v>359022</v>
      </c>
      <c r="D45" s="15">
        <f>D43-D44</f>
        <v>478092</v>
      </c>
      <c r="E45" s="15">
        <f t="shared" si="0"/>
        <v>133.1650985176396</v>
      </c>
    </row>
    <row r="46" spans="1:5" ht="14.25" thickBot="1" thickTop="1">
      <c r="A46" s="13">
        <v>28</v>
      </c>
      <c r="B46" s="25" t="s">
        <v>6</v>
      </c>
      <c r="C46" s="17">
        <v>155576</v>
      </c>
      <c r="D46" s="17">
        <v>207173</v>
      </c>
      <c r="E46" s="16">
        <f t="shared" si="0"/>
        <v>133.16514115287706</v>
      </c>
    </row>
    <row r="47" spans="1:5" ht="27" thickBot="1" thickTop="1">
      <c r="A47" s="13">
        <v>29</v>
      </c>
      <c r="B47" s="24" t="s">
        <v>76</v>
      </c>
      <c r="C47" s="15">
        <f>C45-C46</f>
        <v>203446</v>
      </c>
      <c r="D47" s="15">
        <f>D45-D46</f>
        <v>270919</v>
      </c>
      <c r="E47" s="15">
        <f t="shared" si="0"/>
        <v>133.16506591429666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359022</v>
      </c>
      <c r="D49" s="15">
        <f>D45+D48</f>
        <v>478092</v>
      </c>
      <c r="E49" s="15">
        <f t="shared" si="0"/>
        <v>133.1650985176396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0" zoomScaleNormal="7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1" t="str">
        <f>'ФИ-Почетна'!$C$18</f>
        <v>Makedonski Telekom AD Skopje </v>
      </c>
      <c r="D2" s="112"/>
      <c r="E2" s="112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2023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10" t="s">
        <v>27</v>
      </c>
      <c r="C6" s="110"/>
      <c r="D6" s="110"/>
      <c r="E6" s="110"/>
    </row>
    <row r="7" spans="1:5" ht="12.75">
      <c r="A7" s="2"/>
      <c r="B7" s="110"/>
      <c r="C7" s="110"/>
      <c r="D7" s="110"/>
      <c r="E7" s="110"/>
    </row>
    <row r="8" spans="1:5" s="7" customFormat="1" ht="15" customHeight="1" thickBot="1">
      <c r="A8" s="5"/>
      <c r="B8" s="6"/>
      <c r="C8" s="109" t="s">
        <v>34</v>
      </c>
      <c r="D8" s="109"/>
      <c r="E8" s="109"/>
    </row>
    <row r="9" spans="1:5" s="8" customFormat="1" ht="25.5" customHeight="1" thickBot="1" thickTop="1">
      <c r="A9" s="108"/>
      <c r="B9" s="108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8"/>
      <c r="B10" s="108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2803303</v>
      </c>
      <c r="D11" s="15">
        <f>'Биланс на успех - природа'!D11</f>
        <v>2917850</v>
      </c>
      <c r="E11" s="15">
        <f>'Биланс на успех - природа'!E11</f>
        <v>104.08614409501935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2779180</v>
      </c>
      <c r="D12" s="15">
        <f>'Биланс на успех - природа'!D12</f>
        <v>2881658</v>
      </c>
      <c r="E12" s="15">
        <f>'Биланс на успех - природа'!E12</f>
        <v>103.68734662742247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2679857</v>
      </c>
      <c r="D13" s="17">
        <f>'Биланс на успех - природа'!D13</f>
        <v>2771715</v>
      </c>
      <c r="E13" s="16">
        <f>'Биланс на успех - природа'!E13</f>
        <v>103.42772021044406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99323</v>
      </c>
      <c r="D14" s="17">
        <f>'Биланс на успех - природа'!D14</f>
        <v>109943</v>
      </c>
      <c r="E14" s="16">
        <f>'Биланс на успех - природа'!E14</f>
        <v>110.69238746312536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24123</v>
      </c>
      <c r="D19" s="17">
        <f>'Биланс на успех - природа'!D19</f>
        <v>36192</v>
      </c>
      <c r="E19" s="16">
        <f>'Биланс на успех - природа'!E19</f>
        <v>150.0310906603656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2395480</v>
      </c>
      <c r="D20" s="15">
        <f>'Биланс на успех - природа'!D20</f>
        <v>2371784</v>
      </c>
      <c r="E20" s="15">
        <f>'Биланс на успех - природа'!E20</f>
        <v>99.0108036802645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508829</v>
      </c>
      <c r="D21" s="17">
        <f>'Биланс на успех - природа'!D21</f>
        <v>565979</v>
      </c>
      <c r="E21" s="16">
        <f>'Биланс на успех - природа'!E21</f>
        <v>111.23167115081884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125397</v>
      </c>
      <c r="D22" s="17">
        <f>'Биланс на успех - природа'!D22</f>
        <v>152807</v>
      </c>
      <c r="E22" s="16">
        <f>'Биланс на успех - природа'!E22</f>
        <v>121.85857715894319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576030</v>
      </c>
      <c r="D24" s="17">
        <f>'Биланс на успех - природа'!D24</f>
        <v>520020</v>
      </c>
      <c r="E24" s="16">
        <f>'Биланс на успех - природа'!E24</f>
        <v>90.27654809645331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173380</v>
      </c>
      <c r="D25" s="17">
        <f>'Биланс на успех - природа'!D25</f>
        <v>178313</v>
      </c>
      <c r="E25" s="16">
        <f>'Биланс на успех - природа'!E25</f>
        <v>102.84519552428193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232021</v>
      </c>
      <c r="D26" s="17">
        <f>'Биланс на успех - природа'!D26</f>
        <v>232071</v>
      </c>
      <c r="E26" s="16">
        <f>'Биланс на успех - природа'!E26</f>
        <v>100.02154977351188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735902</v>
      </c>
      <c r="D27" s="17">
        <f>'Биланс на успех - природа'!D27</f>
        <v>661715</v>
      </c>
      <c r="E27" s="16">
        <f>'Биланс на успех - природа'!E27</f>
        <v>89.9189022451359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39161</v>
      </c>
      <c r="D29" s="17">
        <f>'Биланс на успех - природа'!D29</f>
        <v>52206</v>
      </c>
      <c r="E29" s="16">
        <f>'Биланс на успех - природа'!E29</f>
        <v>133.311202471847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4746</v>
      </c>
      <c r="D30" s="17">
        <f>'Биланс на успех - природа'!D30</f>
        <v>8590</v>
      </c>
      <c r="E30" s="16">
        <f>'Биланс на успех - природа'!E30</f>
        <v>180.9945217024863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14</v>
      </c>
      <c r="D31" s="17">
        <f>'Биланс на успех - природа'!D31</f>
        <v>83</v>
      </c>
      <c r="E31" s="16">
        <f>'Биланс на успех - природа'!E31</f>
        <v>592.8571428571429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407823</v>
      </c>
      <c r="D32" s="19">
        <f>'Биланс на успех - природа'!D32</f>
        <v>546066</v>
      </c>
      <c r="E32" s="19">
        <f>'Биланс на успех - природа'!E32</f>
        <v>133.8977938958813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16009</v>
      </c>
      <c r="D33" s="19">
        <f>'Биланс на успех - природа'!D33</f>
        <v>23648</v>
      </c>
      <c r="E33" s="15">
        <f>'Биланс на успех - природа'!E33</f>
        <v>147.7169092385533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16009</v>
      </c>
      <c r="D34" s="17">
        <f>'Биланс на успех - природа'!D34</f>
        <v>23648</v>
      </c>
      <c r="E34" s="16">
        <f>'Биланс на успех - природа'!E34</f>
        <v>147.7169092385533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17583</v>
      </c>
      <c r="D37" s="15">
        <f>'Биланс на успех - природа'!D37</f>
        <v>27677</v>
      </c>
      <c r="E37" s="15">
        <f>'Биланс на успех - природа'!E37</f>
        <v>157.4077233691634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17583</v>
      </c>
      <c r="D38" s="17">
        <f>'Биланс на успех - природа'!D38</f>
        <v>27677</v>
      </c>
      <c r="E38" s="16">
        <f>'Биланс на успех - природа'!E38</f>
        <v>157.4077233691634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406249</v>
      </c>
      <c r="D41" s="15">
        <f>'Биланс на успех - природа'!D41</f>
        <v>542037</v>
      </c>
      <c r="E41" s="15">
        <f>'Биланс на успех - природа'!E41</f>
        <v>133.4248207380203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406249</v>
      </c>
      <c r="D43" s="15">
        <f>'Биланс на успех - природа'!D43</f>
        <v>542037</v>
      </c>
      <c r="E43" s="15">
        <f>'Биланс на успех - природа'!E43</f>
        <v>133.4248207380203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47227</v>
      </c>
      <c r="D44" s="17">
        <f>'Биланс на успех - природа'!D44</f>
        <v>63945</v>
      </c>
      <c r="E44" s="16">
        <f>'Биланс на успех - природа'!E44</f>
        <v>135.39924195904885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359022</v>
      </c>
      <c r="D45" s="15">
        <f>'Биланс на успех - природа'!D45</f>
        <v>478092</v>
      </c>
      <c r="E45" s="15">
        <f>'Биланс на успех - природа'!E45</f>
        <v>133.1650985176396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155576</v>
      </c>
      <c r="D46" s="17">
        <f>'Биланс на успех - природа'!D46</f>
        <v>207173</v>
      </c>
      <c r="E46" s="16">
        <f>'Биланс на успех - природа'!E46</f>
        <v>133.16514115287706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203446</v>
      </c>
      <c r="D47" s="15">
        <f>'Биланс на успех - природа'!D47</f>
        <v>270919</v>
      </c>
      <c r="E47" s="15">
        <f>'Биланс на успех - природа'!E47</f>
        <v>133.16506591429666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359022</v>
      </c>
      <c r="D49" s="15">
        <f>'Биланс на успех - природа'!D49</f>
        <v>478092</v>
      </c>
      <c r="E49" s="15">
        <f>'Биланс на успех - природа'!E49</f>
        <v>133.1650985176396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2023-05-08T12:17:18Z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